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7" i="2"/>
  <c r="H45"/>
  <c r="H46" s="1"/>
  <c r="G73" s="1"/>
  <c r="H39" l="1"/>
  <c r="H28"/>
  <c r="E75"/>
  <c r="H50"/>
  <c r="H49"/>
  <c r="H5"/>
  <c r="H18"/>
  <c r="H62"/>
  <c r="H61"/>
  <c r="H60"/>
  <c r="H59"/>
  <c r="H58"/>
  <c r="H57"/>
  <c r="H56"/>
  <c r="H55"/>
  <c r="H54"/>
  <c r="H53"/>
  <c r="H52"/>
  <c r="H51"/>
  <c r="H63" l="1"/>
  <c r="G69" s="1"/>
  <c r="H40"/>
  <c r="G72" s="1"/>
  <c r="H69"/>
  <c r="H19"/>
  <c r="G70" s="1"/>
  <c r="H70" s="1"/>
  <c r="H74"/>
  <c r="F75"/>
  <c r="F77" s="1"/>
  <c r="H80" l="1"/>
  <c r="H29"/>
  <c r="G71" s="1"/>
  <c r="H73"/>
  <c r="H72"/>
  <c r="G75" l="1"/>
  <c r="G77" s="1"/>
  <c r="H71"/>
  <c r="H75" s="1"/>
  <c r="H77" s="1"/>
  <c r="H79" s="1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34" l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<sst xmlns="http://schemas.openxmlformats.org/spreadsheetml/2006/main" count="250" uniqueCount="154">
  <si>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</si>
  <si>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</si>
  <si>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</si>
  <si>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</si>
  <si>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</si>
  <si>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</si>
  <si>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</si>
  <si>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</si>
  <si>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</si>
  <si>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</si>
  <si>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</si>
  <si>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</si>
  <si>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</si>
  <si>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</si>
  <si>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</si>
  <si>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</si>
  <si>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</si>
  <si>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</si>
  <si>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</si>
  <si>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</si>
  <si>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</si>
  <si>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</si>
  <si>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</si>
  <si>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</si>
  <si>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</si>
  <si>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</si>
  <si>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</si>
  <si>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</si>
  <si>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</si>
  <si>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</si>
  <si>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</si>
  <si>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</si>
  <si>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</si>
  <si>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</si>
  <si>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</si>
  <si>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</si>
  <si>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</si>
  <si>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</si>
  <si>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</si>
  <si>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</si>
  <si>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</si>
  <si>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</si>
  <si>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</si>
  <si>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</si>
  <si>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</si>
  <si>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</si>
  <si>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</si>
  <si>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</si>
  <si>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</si>
  <si>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</si>
  <si>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</si>
  <si>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</si>
  <si>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</si>
  <si>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</si>
  <si>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</si>
  <si>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</si>
  <si>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</si>
  <si>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</si>
  <si>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</si>
  <si>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</si>
  <si>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</si>
  <si>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</si>
  <si>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</si>
  <si>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</si>
  <si>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</si>
  <si>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</si>
  <si>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</si>
  <si>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</si>
  <si>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</si>
  <si>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</si>
  <si>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</si>
  <si>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</si>
  <si>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</si>
  <si>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</si>
  <si>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</si>
  <si>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</si>
  <si>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</si>
  <si>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</si>
  <si>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</si>
  <si>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</si>
  <si>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</si>
  <si>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</si>
  <si>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</si>
  <si>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</si>
  <si>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</si>
  <si>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</si>
  <si>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</si>
  <si>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</si>
  <si>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</si>
  <si>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</si>
  <si>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</si>
  <si>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</si>
  <si>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</si>
  <si>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</si>
  <si>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</si>
  <si>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</si>
  <si>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</si>
  <si>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</si>
  <si>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</si>
  <si>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</si>
  <si>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</si>
  <si>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</si>
  <si>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</si>
  <si>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</si>
  <si>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</si>
  <si>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</si>
  <si>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</si>
  <si>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</si>
  <si>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</si>
  <si>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</si>
  <si>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</si>
  <si>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</si>
  <si>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</si>
  <si>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</si>
  <si>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</si>
  <si>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</si>
  <si>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</si>
  <si>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</si>
  <si>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установка замков и навесов на чердачные люки</t>
  </si>
  <si>
    <t>дополнительные работы: завоз земли,  цветов, деревьев</t>
  </si>
  <si>
    <t xml:space="preserve">ремонт ВРУ,и ВДО электроснабжения </t>
  </si>
  <si>
    <t>промывка и опрессовка системы отопления, ревизия теплового узла и запорной арматуры</t>
  </si>
  <si>
    <t>Ремонт ВДО в 1-м подъезде и подвале  с установкой светильников, выключателей</t>
  </si>
  <si>
    <t>замена стояка отопления подвал, кв.16</t>
  </si>
  <si>
    <t>аварийное обслуживание</t>
  </si>
  <si>
    <t>Установка светильника. Выключателя. Замена проводки в подвале</t>
  </si>
  <si>
    <t>установка замков и навесов на подвалы</t>
  </si>
  <si>
    <t>ремонт межпанельных швов</t>
  </si>
  <si>
    <t>изготовление и установка информационных стендов (3 шт)</t>
  </si>
  <si>
    <t>замена стояка теплоснабжени, установка крана кв.51</t>
  </si>
  <si>
    <t>замена стояка водоснабжения кв.42, подвал</t>
  </si>
  <si>
    <t xml:space="preserve"> ремонт подвальных окон</t>
  </si>
  <si>
    <t>общая задолженность потребителей сначала обслуживания на 0 01.01.17</t>
  </si>
  <si>
    <t>остаток денежных средств на 01.01.17 г</t>
  </si>
  <si>
    <t>ремонт теплового узла,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</si>
  <si>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№23 по ул. Краснофлотской  г. Корсакова                                                                                                                             С 01.02.2016г по 31.12.2016г                                                                                                                                          Обслуживание с 01 февраля  2016г (Собрание) ;     размер платы -23,50 руб. на 1 м2;                                       площадь помещения: 2575,7м2</t>
  </si>
  <si>
    <t>сбор (%)               86%</t>
  </si>
  <si>
    <t>изготовление ключей</t>
  </si>
  <si>
    <t>установка крана на полотенцесушитель кв.10</t>
  </si>
  <si>
    <t>ремонт ВДО электроснабжения с установкой датчиков движения и светильников в тамбурах 4-х подъездови и перед входом в подъезд</t>
  </si>
  <si>
    <t>ремонт крыши</t>
  </si>
  <si>
    <t>замена стояка отопления в кв.16</t>
  </si>
  <si>
    <t>замена стояка отопления в кв.42,45,48</t>
  </si>
  <si>
    <t>ремонт труб с подвала в кв.31</t>
  </si>
  <si>
    <t>ремонт стояка канализации кв 326,23-31,подвал</t>
  </si>
  <si>
    <t>замена  ВДО канализации в подвале №3</t>
  </si>
  <si>
    <t>ремонт  стояка водоотведения 36</t>
  </si>
  <si>
    <t>1391.75</t>
  </si>
  <si>
    <t>вскрытие бетонного основания пеодвала №4 подзамену труб канализации</t>
  </si>
  <si>
    <t>прбивка труб канализации</t>
  </si>
  <si>
    <t>ремонт стояка канализации в подвале под кв.31</t>
  </si>
  <si>
    <t>1737.5</t>
  </si>
  <si>
    <t>дополнительные работы</t>
  </si>
  <si>
    <t>покраска малых архитектурных форм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</si>
</sst>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1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81" t="s">
        <v>61</v>
      </c>
      <c r="B1" s="81"/>
      <c r="C1" s="81"/>
      <c r="D1" s="81"/>
      <c r="E1" s="81"/>
      <c r="F1" s="81"/>
      <c r="G1" s="81"/>
    </row>
    <row r="2" spans="1:8" ht="29.25" customHeight="1">
      <c r="A2" s="82" t="s">
        <v>60</v>
      </c>
      <c r="B2" s="82"/>
      <c r="C2" s="82"/>
      <c r="D2" s="82"/>
      <c r="E2" s="82"/>
      <c r="F2" s="82"/>
      <c r="G2" s="82"/>
    </row>
    <row r="3" spans="1:8" ht="15" customHeight="1">
      <c r="A3" s="88" t="s">
        <v>62</v>
      </c>
      <c r="B3" s="88"/>
      <c r="C3" s="88"/>
      <c r="D3" s="88"/>
      <c r="E3" s="88"/>
      <c r="F3" s="88"/>
      <c r="G3" s="88"/>
    </row>
    <row r="4" spans="1:8" ht="27.75" customHeight="1">
      <c r="A4" s="82" t="s">
        <v>63</v>
      </c>
      <c r="B4" s="82"/>
      <c r="C4" s="82"/>
      <c r="D4" s="82"/>
      <c r="E4" s="82"/>
      <c r="F4" s="82"/>
      <c r="G4" s="82"/>
    </row>
    <row r="5" spans="1:8" hidden="1">
      <c r="A5" s="96"/>
      <c r="B5" s="97"/>
      <c r="C5" s="97"/>
      <c r="D5" s="97"/>
      <c r="E5" s="97"/>
      <c r="F5" s="97"/>
      <c r="G5" s="97"/>
    </row>
    <row r="6" spans="1:8" ht="106.5" customHeight="1">
      <c r="A6" s="9" t="s">
        <v>0</v>
      </c>
      <c r="B6" s="89" t="s">
        <v>1</v>
      </c>
      <c r="C6" s="90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89" t="s">
        <v>9</v>
      </c>
      <c r="C7" s="95"/>
      <c r="D7" s="95"/>
      <c r="E7" s="95"/>
      <c r="F7" s="95"/>
      <c r="G7" s="90"/>
    </row>
    <row r="8" spans="1:8" ht="57.75" customHeight="1">
      <c r="A8" s="13" t="s">
        <v>33</v>
      </c>
      <c r="B8" s="89" t="s">
        <v>8</v>
      </c>
      <c r="C8" s="90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89" t="s">
        <v>64</v>
      </c>
      <c r="C9" s="91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89" t="s">
        <v>59</v>
      </c>
      <c r="C11" s="90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89" t="s">
        <v>13</v>
      </c>
      <c r="C12" s="90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84" t="s">
        <v>15</v>
      </c>
      <c r="C13" s="85"/>
      <c r="D13" s="85"/>
      <c r="E13" s="85"/>
      <c r="F13" s="85"/>
      <c r="G13" s="86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89" t="s">
        <v>17</v>
      </c>
      <c r="C15" s="90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98" t="s">
        <v>27</v>
      </c>
      <c r="C16" s="99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100" t="s">
        <v>18</v>
      </c>
      <c r="C17" s="101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89" t="s">
        <v>19</v>
      </c>
      <c r="C18" s="95"/>
      <c r="D18" s="95"/>
      <c r="E18" s="95"/>
      <c r="F18" s="95"/>
      <c r="G18" s="90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87" t="s">
        <v>32</v>
      </c>
      <c r="C32" s="87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83" t="s">
        <v>58</v>
      </c>
      <c r="C34" s="83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92" t="s">
        <v>53</v>
      </c>
      <c r="B35" s="92"/>
      <c r="C35" s="92"/>
      <c r="D35" s="92"/>
      <c r="E35" s="92"/>
      <c r="F35" s="92"/>
      <c r="G35" s="92"/>
    </row>
    <row r="36" spans="1:13">
      <c r="A36" s="93"/>
      <c r="B36" s="93"/>
      <c r="C36" s="93"/>
      <c r="D36" s="93"/>
      <c r="E36" s="93"/>
      <c r="F36" s="93"/>
      <c r="G36" s="93"/>
      <c r="M36" s="19"/>
    </row>
    <row r="37" spans="1:13">
      <c r="A37" s="93"/>
      <c r="B37" s="93"/>
      <c r="C37" s="93"/>
      <c r="D37" s="93"/>
      <c r="E37" s="93"/>
      <c r="F37" s="93"/>
      <c r="G37" s="93"/>
    </row>
    <row r="38" spans="1:13">
      <c r="A38" s="93"/>
      <c r="B38" s="93"/>
      <c r="C38" s="93"/>
      <c r="D38" s="93"/>
      <c r="E38" s="93"/>
      <c r="F38" s="93"/>
      <c r="G38" s="93"/>
    </row>
    <row r="39" spans="1:13">
      <c r="A39" s="94" t="s">
        <v>54</v>
      </c>
      <c r="B39" s="94"/>
      <c r="C39" s="94"/>
      <c r="D39" s="94"/>
      <c r="E39" s="94"/>
      <c r="F39" s="94"/>
      <c r="G39" s="94"/>
    </row>
    <row r="40" spans="1:13">
      <c r="A40" s="94"/>
      <c r="B40" s="94"/>
      <c r="C40" s="94"/>
      <c r="D40" s="94"/>
      <c r="E40" s="94"/>
      <c r="F40" s="94"/>
      <c r="G40" s="94"/>
    </row>
    <row r="56" spans="4:4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topLeftCell="A40" zoomScale="85" zoomScaleNormal="85" workbookViewId="0">
      <selection activeCell="N71" sqref="N71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102" t="s">
        <v>135</v>
      </c>
      <c r="B1" s="102"/>
      <c r="C1" s="102"/>
      <c r="D1" s="102"/>
      <c r="E1" s="102"/>
      <c r="F1" s="102"/>
      <c r="G1" s="102"/>
      <c r="H1" s="102"/>
      <c r="I1" s="31"/>
      <c r="J1" s="31"/>
      <c r="K1" s="31"/>
      <c r="L1" s="31"/>
    </row>
    <row r="2" spans="1:12" ht="36" customHeight="1">
      <c r="A2" s="117" t="s">
        <v>66</v>
      </c>
      <c r="B2" s="117"/>
      <c r="C2" s="117"/>
      <c r="D2" s="117"/>
      <c r="E2" s="117"/>
      <c r="F2" s="117"/>
      <c r="G2" s="117"/>
      <c r="H2" s="118"/>
    </row>
    <row r="3" spans="1:12" ht="27" customHeight="1">
      <c r="A3" s="119" t="s">
        <v>111</v>
      </c>
      <c r="B3" s="120"/>
      <c r="C3" s="111" t="s">
        <v>92</v>
      </c>
      <c r="D3" s="112"/>
      <c r="E3" s="112"/>
      <c r="F3" s="112"/>
      <c r="G3" s="113"/>
      <c r="H3" s="28" t="s">
        <v>67</v>
      </c>
    </row>
    <row r="4" spans="1:12" ht="27" customHeight="1">
      <c r="A4" s="103" t="s">
        <v>115</v>
      </c>
      <c r="B4" s="103"/>
      <c r="C4" s="103"/>
      <c r="D4" s="103"/>
      <c r="E4" s="103"/>
      <c r="F4" s="103"/>
      <c r="G4" s="103"/>
      <c r="H4" s="104"/>
    </row>
    <row r="5" spans="1:12" ht="24.75" customHeight="1">
      <c r="A5" s="34" t="s">
        <v>68</v>
      </c>
      <c r="B5" s="41"/>
      <c r="C5" s="108" t="s">
        <v>8</v>
      </c>
      <c r="D5" s="109"/>
      <c r="E5" s="109"/>
      <c r="F5" s="109"/>
      <c r="G5" s="110"/>
      <c r="H5" s="44">
        <f>0.18*J49*J50</f>
        <v>5099.8859999999995</v>
      </c>
    </row>
    <row r="6" spans="1:12" ht="15" customHeight="1">
      <c r="A6" s="34" t="s">
        <v>69</v>
      </c>
      <c r="B6" s="41"/>
      <c r="C6" s="114" t="s">
        <v>64</v>
      </c>
      <c r="D6" s="115"/>
      <c r="E6" s="115"/>
      <c r="F6" s="115"/>
      <c r="G6" s="116"/>
      <c r="H6" s="28"/>
    </row>
    <row r="7" spans="1:12">
      <c r="A7" s="33"/>
      <c r="B7" s="38"/>
      <c r="C7" s="105" t="s">
        <v>128</v>
      </c>
      <c r="D7" s="106"/>
      <c r="E7" s="106"/>
      <c r="F7" s="106"/>
      <c r="G7" s="107"/>
      <c r="H7" s="28">
        <v>4000</v>
      </c>
    </row>
    <row r="8" spans="1:12">
      <c r="A8" s="33"/>
      <c r="B8" s="38"/>
      <c r="C8" s="105" t="s">
        <v>126</v>
      </c>
      <c r="D8" s="106"/>
      <c r="E8" s="106"/>
      <c r="F8" s="106"/>
      <c r="G8" s="107"/>
      <c r="H8" s="28">
        <v>374</v>
      </c>
    </row>
    <row r="9" spans="1:12">
      <c r="A9" s="33"/>
      <c r="B9" s="38"/>
      <c r="C9" s="105" t="s">
        <v>137</v>
      </c>
      <c r="D9" s="106"/>
      <c r="E9" s="106"/>
      <c r="F9" s="106"/>
      <c r="G9" s="107"/>
      <c r="H9" s="28">
        <v>1200</v>
      </c>
    </row>
    <row r="10" spans="1:12">
      <c r="A10" s="33"/>
      <c r="B10" s="38"/>
      <c r="C10" s="105" t="s">
        <v>118</v>
      </c>
      <c r="D10" s="106"/>
      <c r="E10" s="106"/>
      <c r="F10" s="106"/>
      <c r="G10" s="107"/>
      <c r="H10" s="28">
        <v>1200</v>
      </c>
    </row>
    <row r="11" spans="1:12">
      <c r="A11" s="33"/>
      <c r="B11" s="38"/>
      <c r="C11" s="105" t="s">
        <v>140</v>
      </c>
      <c r="D11" s="106"/>
      <c r="E11" s="106"/>
      <c r="F11" s="106"/>
      <c r="G11" s="107"/>
      <c r="H11" s="28">
        <v>2130.25</v>
      </c>
    </row>
    <row r="12" spans="1:12" s="58" customFormat="1">
      <c r="A12" s="33"/>
      <c r="B12" s="38"/>
      <c r="C12" s="105" t="s">
        <v>127</v>
      </c>
      <c r="D12" s="106"/>
      <c r="E12" s="106"/>
      <c r="F12" s="106"/>
      <c r="G12" s="107"/>
      <c r="H12" s="59">
        <v>7902.64</v>
      </c>
    </row>
    <row r="13" spans="1:12" ht="28.5" customHeight="1">
      <c r="A13" s="33"/>
      <c r="B13" s="38"/>
      <c r="C13" s="105" t="s">
        <v>139</v>
      </c>
      <c r="D13" s="106"/>
      <c r="E13" s="106"/>
      <c r="F13" s="106"/>
      <c r="G13" s="107"/>
      <c r="H13" s="28">
        <v>20520.37</v>
      </c>
    </row>
    <row r="14" spans="1:12" s="63" customFormat="1">
      <c r="A14" s="33"/>
      <c r="B14" s="38"/>
      <c r="C14" s="105" t="s">
        <v>145</v>
      </c>
      <c r="D14" s="106"/>
      <c r="E14" s="106"/>
      <c r="F14" s="106"/>
      <c r="G14" s="107"/>
      <c r="H14" s="64">
        <v>36614.83</v>
      </c>
    </row>
    <row r="15" spans="1:12" s="63" customFormat="1">
      <c r="A15" s="33"/>
      <c r="B15" s="38"/>
      <c r="C15" s="105" t="s">
        <v>148</v>
      </c>
      <c r="D15" s="106"/>
      <c r="E15" s="106"/>
      <c r="F15" s="106"/>
      <c r="G15" s="107"/>
      <c r="H15" s="64">
        <v>15121.03</v>
      </c>
    </row>
    <row r="16" spans="1:12" s="71" customFormat="1">
      <c r="A16" s="33"/>
      <c r="B16" s="38"/>
      <c r="C16" s="105" t="s">
        <v>131</v>
      </c>
      <c r="D16" s="106"/>
      <c r="E16" s="106"/>
      <c r="F16" s="106"/>
      <c r="G16" s="107"/>
      <c r="H16" s="70">
        <v>1000</v>
      </c>
    </row>
    <row r="17" spans="1:11">
      <c r="A17" s="33"/>
      <c r="B17" s="38"/>
      <c r="C17" s="105" t="s">
        <v>153</v>
      </c>
      <c r="D17" s="106"/>
      <c r="E17" s="106"/>
      <c r="F17" s="106"/>
      <c r="G17" s="107"/>
      <c r="H17" s="28">
        <v>1500</v>
      </c>
      <c r="J17" s="62"/>
    </row>
    <row r="18" spans="1:11" ht="26.25" customHeight="1">
      <c r="A18" s="34" t="s">
        <v>70</v>
      </c>
      <c r="B18" s="41"/>
      <c r="C18" s="114" t="s">
        <v>59</v>
      </c>
      <c r="D18" s="115"/>
      <c r="E18" s="115"/>
      <c r="F18" s="115"/>
      <c r="G18" s="116"/>
      <c r="H18" s="27">
        <f>0.04*J49*J50</f>
        <v>1133.308</v>
      </c>
    </row>
    <row r="19" spans="1:11" ht="15" customHeight="1">
      <c r="A19" s="119" t="s">
        <v>13</v>
      </c>
      <c r="B19" s="121"/>
      <c r="C19" s="121"/>
      <c r="D19" s="121"/>
      <c r="E19" s="121"/>
      <c r="F19" s="121"/>
      <c r="G19" s="120"/>
      <c r="H19" s="28">
        <f>SUM(H7:H18)</f>
        <v>92696.428</v>
      </c>
    </row>
    <row r="20" spans="1:11" ht="24.75" customHeight="1">
      <c r="A20" s="103"/>
      <c r="B20" s="103"/>
      <c r="C20" s="103"/>
      <c r="D20" s="103"/>
      <c r="E20" s="103"/>
      <c r="F20" s="103"/>
      <c r="G20" s="103"/>
      <c r="H20" s="104"/>
    </row>
    <row r="21" spans="1:11" ht="27.75" customHeight="1">
      <c r="A21" s="34" t="s">
        <v>72</v>
      </c>
      <c r="B21" s="41"/>
      <c r="C21" s="114" t="s">
        <v>76</v>
      </c>
      <c r="D21" s="115"/>
      <c r="E21" s="115"/>
      <c r="F21" s="115"/>
      <c r="G21" s="116"/>
      <c r="H21" s="28" t="s">
        <v>67</v>
      </c>
    </row>
    <row r="22" spans="1:11">
      <c r="A22" s="33"/>
      <c r="B22" s="38"/>
      <c r="C22" s="105" t="s">
        <v>144</v>
      </c>
      <c r="D22" s="106"/>
      <c r="E22" s="106"/>
      <c r="F22" s="106"/>
      <c r="G22" s="107"/>
      <c r="H22" s="28">
        <v>6120.12</v>
      </c>
    </row>
    <row r="23" spans="1:11" s="58" customFormat="1">
      <c r="A23" s="33"/>
      <c r="B23" s="38"/>
      <c r="C23" s="148" t="s">
        <v>146</v>
      </c>
      <c r="D23" s="148"/>
      <c r="E23" s="148"/>
      <c r="F23" s="148"/>
      <c r="G23" s="148"/>
      <c r="H23" s="79">
        <v>13</v>
      </c>
      <c r="I23" s="54"/>
      <c r="J23" s="54"/>
      <c r="K23" s="54"/>
    </row>
    <row r="24" spans="1:11" s="80" customFormat="1">
      <c r="A24" s="33"/>
      <c r="B24" s="38"/>
      <c r="C24" s="134" t="s">
        <v>150</v>
      </c>
      <c r="D24" s="135"/>
      <c r="E24" s="135"/>
      <c r="F24" s="135"/>
      <c r="G24" s="136"/>
      <c r="H24" s="149" t="s">
        <v>151</v>
      </c>
      <c r="I24" s="150"/>
      <c r="J24" s="150"/>
      <c r="K24" s="54"/>
    </row>
    <row r="25" spans="1:11" s="71" customFormat="1">
      <c r="A25" s="33"/>
      <c r="B25" s="38"/>
      <c r="C25" s="148" t="s">
        <v>130</v>
      </c>
      <c r="D25" s="148"/>
      <c r="E25" s="148"/>
      <c r="F25" s="148"/>
      <c r="G25" s="148"/>
      <c r="H25" s="79" t="s">
        <v>147</v>
      </c>
      <c r="I25" s="54"/>
      <c r="J25" s="54"/>
      <c r="K25" s="54"/>
    </row>
    <row r="26" spans="1:11" s="80" customFormat="1">
      <c r="A26" s="33"/>
      <c r="B26" s="38"/>
      <c r="C26" s="105"/>
      <c r="D26" s="106"/>
      <c r="E26" s="106"/>
      <c r="F26" s="106"/>
      <c r="G26" s="107"/>
      <c r="H26" s="79"/>
      <c r="I26" s="54"/>
      <c r="J26" s="54"/>
      <c r="K26" s="54"/>
    </row>
    <row r="27" spans="1:11" s="75" customFormat="1">
      <c r="A27" s="33"/>
      <c r="B27" s="38"/>
      <c r="C27" s="148" t="s">
        <v>149</v>
      </c>
      <c r="D27" s="148"/>
      <c r="E27" s="148"/>
      <c r="F27" s="148"/>
      <c r="G27" s="148"/>
      <c r="H27" s="79">
        <v>4000</v>
      </c>
    </row>
    <row r="28" spans="1:11">
      <c r="A28" s="33"/>
      <c r="B28" s="38"/>
      <c r="C28" s="105" t="s">
        <v>124</v>
      </c>
      <c r="D28" s="106"/>
      <c r="E28" s="106"/>
      <c r="F28" s="106"/>
      <c r="G28" s="107"/>
      <c r="H28" s="28">
        <f>0.7*J49*J50</f>
        <v>19832.89</v>
      </c>
    </row>
    <row r="29" spans="1:11" ht="18" customHeight="1">
      <c r="A29" s="33"/>
      <c r="B29" s="38"/>
      <c r="C29" s="105" t="s">
        <v>114</v>
      </c>
      <c r="D29" s="106"/>
      <c r="E29" s="106"/>
      <c r="F29" s="106"/>
      <c r="G29" s="107"/>
      <c r="H29" s="28">
        <f>SUM(H22:H28)</f>
        <v>29966.01</v>
      </c>
    </row>
    <row r="30" spans="1:11" ht="28.5" customHeight="1">
      <c r="A30" s="34" t="s">
        <v>73</v>
      </c>
      <c r="B30" s="41"/>
      <c r="C30" s="114" t="s">
        <v>77</v>
      </c>
      <c r="D30" s="115"/>
      <c r="E30" s="115"/>
      <c r="F30" s="115"/>
      <c r="G30" s="116"/>
      <c r="H30" s="28"/>
    </row>
    <row r="31" spans="1:11" ht="26.25" customHeight="1">
      <c r="A31" s="33"/>
      <c r="B31" s="38"/>
      <c r="C31" s="105" t="s">
        <v>121</v>
      </c>
      <c r="D31" s="106"/>
      <c r="E31" s="106"/>
      <c r="F31" s="106"/>
      <c r="G31" s="107"/>
      <c r="H31" s="28">
        <v>11349.22</v>
      </c>
      <c r="J31" s="62"/>
    </row>
    <row r="32" spans="1:11" s="58" customFormat="1" ht="18" customHeight="1">
      <c r="A32" s="33"/>
      <c r="B32" s="38"/>
      <c r="C32" s="105" t="s">
        <v>138</v>
      </c>
      <c r="D32" s="106"/>
      <c r="E32" s="106"/>
      <c r="F32" s="106"/>
      <c r="G32" s="107"/>
      <c r="H32" s="59">
        <v>900</v>
      </c>
    </row>
    <row r="33" spans="1:8" s="58" customFormat="1" ht="18.75" customHeight="1">
      <c r="A33" s="33"/>
      <c r="B33" s="38"/>
      <c r="C33" s="105" t="s">
        <v>141</v>
      </c>
      <c r="D33" s="106"/>
      <c r="E33" s="106"/>
      <c r="F33" s="106"/>
      <c r="G33" s="107"/>
      <c r="H33" s="76">
        <v>1653.7</v>
      </c>
    </row>
    <row r="34" spans="1:8" s="58" customFormat="1">
      <c r="A34" s="33"/>
      <c r="B34" s="38"/>
      <c r="C34" s="105" t="s">
        <v>142</v>
      </c>
      <c r="D34" s="106"/>
      <c r="E34" s="106"/>
      <c r="F34" s="106"/>
      <c r="G34" s="107"/>
      <c r="H34" s="60">
        <v>2876.18</v>
      </c>
    </row>
    <row r="35" spans="1:8" s="58" customFormat="1">
      <c r="A35" s="33"/>
      <c r="B35" s="38"/>
      <c r="C35" s="105" t="s">
        <v>143</v>
      </c>
      <c r="D35" s="106"/>
      <c r="E35" s="106"/>
      <c r="F35" s="106"/>
      <c r="G35" s="107"/>
      <c r="H35" s="59">
        <v>2087.0500000000002</v>
      </c>
    </row>
    <row r="36" spans="1:8" s="66" customFormat="1" ht="18" customHeight="1">
      <c r="A36" s="33"/>
      <c r="B36" s="38"/>
      <c r="C36" s="105" t="s">
        <v>134</v>
      </c>
      <c r="D36" s="106"/>
      <c r="E36" s="106"/>
      <c r="F36" s="106"/>
      <c r="G36" s="107"/>
      <c r="H36" s="67"/>
    </row>
    <row r="37" spans="1:8" s="69" customFormat="1" ht="18" customHeight="1">
      <c r="A37" s="33"/>
      <c r="B37" s="38"/>
      <c r="C37" s="105" t="s">
        <v>129</v>
      </c>
      <c r="D37" s="106"/>
      <c r="E37" s="106"/>
      <c r="F37" s="106"/>
      <c r="G37" s="107"/>
      <c r="H37" s="68">
        <v>3769.71</v>
      </c>
    </row>
    <row r="38" spans="1:8" s="61" customFormat="1" ht="13.5" customHeight="1">
      <c r="A38" s="33"/>
      <c r="B38" s="38"/>
      <c r="C38" s="105" t="s">
        <v>123</v>
      </c>
      <c r="D38" s="106"/>
      <c r="E38" s="106"/>
      <c r="F38" s="106"/>
      <c r="G38" s="107"/>
      <c r="H38" s="28"/>
    </row>
    <row r="39" spans="1:8">
      <c r="A39" s="33"/>
      <c r="B39" s="38"/>
      <c r="C39" s="105" t="s">
        <v>124</v>
      </c>
      <c r="D39" s="106"/>
      <c r="E39" s="106"/>
      <c r="F39" s="106"/>
      <c r="G39" s="107"/>
      <c r="H39" s="72">
        <f>0.96*J49*J50</f>
        <v>27199.391999999996</v>
      </c>
    </row>
    <row r="40" spans="1:8">
      <c r="A40" s="33"/>
      <c r="B40" s="38"/>
      <c r="C40" s="105" t="s">
        <v>114</v>
      </c>
      <c r="D40" s="106"/>
      <c r="E40" s="106"/>
      <c r="F40" s="106"/>
      <c r="G40" s="107"/>
      <c r="H40" s="28">
        <f>SUM(H31:H39)</f>
        <v>49835.251999999993</v>
      </c>
    </row>
    <row r="41" spans="1:8" ht="24" customHeight="1">
      <c r="A41" s="34" t="s">
        <v>74</v>
      </c>
      <c r="B41" s="41"/>
      <c r="C41" s="114" t="s">
        <v>78</v>
      </c>
      <c r="D41" s="115"/>
      <c r="E41" s="115"/>
      <c r="F41" s="115"/>
      <c r="G41" s="116"/>
      <c r="H41" s="28"/>
    </row>
    <row r="42" spans="1:8" ht="12.75" customHeight="1">
      <c r="A42" s="128"/>
      <c r="B42" s="129"/>
      <c r="C42" s="105" t="s">
        <v>120</v>
      </c>
      <c r="D42" s="106"/>
      <c r="E42" s="106"/>
      <c r="F42" s="106"/>
      <c r="G42" s="107"/>
      <c r="H42" s="28">
        <v>7048.17</v>
      </c>
    </row>
    <row r="43" spans="1:8">
      <c r="A43" s="130"/>
      <c r="B43" s="131"/>
      <c r="C43" s="105" t="s">
        <v>122</v>
      </c>
      <c r="D43" s="106"/>
      <c r="E43" s="106"/>
      <c r="F43" s="106"/>
      <c r="G43" s="107"/>
      <c r="H43" s="28"/>
    </row>
    <row r="44" spans="1:8">
      <c r="A44" s="130"/>
      <c r="B44" s="131"/>
      <c r="C44" s="122" t="s">
        <v>125</v>
      </c>
      <c r="D44" s="123"/>
      <c r="E44" s="123"/>
      <c r="F44" s="123"/>
      <c r="G44" s="124"/>
      <c r="H44" s="76"/>
    </row>
    <row r="45" spans="1:8">
      <c r="A45" s="130"/>
      <c r="B45" s="131"/>
      <c r="C45" s="122" t="s">
        <v>124</v>
      </c>
      <c r="D45" s="123"/>
      <c r="E45" s="123"/>
      <c r="F45" s="123"/>
      <c r="G45" s="124"/>
      <c r="H45" s="28">
        <f>0.64*J49*J50</f>
        <v>18132.928</v>
      </c>
    </row>
    <row r="46" spans="1:8" s="50" customFormat="1" ht="15" customHeight="1">
      <c r="A46" s="132"/>
      <c r="B46" s="133"/>
      <c r="C46" s="122" t="s">
        <v>114</v>
      </c>
      <c r="D46" s="123"/>
      <c r="E46" s="123"/>
      <c r="F46" s="123"/>
      <c r="G46" s="124"/>
      <c r="H46" s="35">
        <f>SUM(H42:H45)</f>
        <v>25181.097999999998</v>
      </c>
    </row>
    <row r="47" spans="1:8" ht="15" customHeight="1">
      <c r="A47" s="119" t="s">
        <v>18</v>
      </c>
      <c r="B47" s="121"/>
      <c r="C47" s="121"/>
      <c r="D47" s="121"/>
      <c r="E47" s="121"/>
      <c r="F47" s="121"/>
      <c r="G47" s="120"/>
      <c r="H47" s="35"/>
    </row>
    <row r="48" spans="1:8" ht="15" customHeight="1">
      <c r="A48" s="125" t="s">
        <v>75</v>
      </c>
      <c r="B48" s="125"/>
      <c r="C48" s="126"/>
      <c r="D48" s="126"/>
      <c r="E48" s="126"/>
      <c r="F48" s="126"/>
      <c r="G48" s="126"/>
      <c r="H48" s="127"/>
    </row>
    <row r="49" spans="1:10" ht="15" customHeight="1">
      <c r="A49" s="34" t="s">
        <v>79</v>
      </c>
      <c r="B49" s="41"/>
      <c r="C49" s="108" t="s">
        <v>20</v>
      </c>
      <c r="D49" s="109"/>
      <c r="E49" s="109"/>
      <c r="F49" s="109"/>
      <c r="G49" s="110"/>
      <c r="H49" s="77">
        <f>J49*J50*2.52</f>
        <v>71398.403999999995</v>
      </c>
      <c r="J49" s="32">
        <v>2575.6999999999998</v>
      </c>
    </row>
    <row r="50" spans="1:10" ht="15" customHeight="1">
      <c r="A50" s="34" t="s">
        <v>80</v>
      </c>
      <c r="B50" s="41"/>
      <c r="C50" s="108" t="s">
        <v>21</v>
      </c>
      <c r="D50" s="109"/>
      <c r="E50" s="109"/>
      <c r="F50" s="109"/>
      <c r="G50" s="110"/>
      <c r="H50" s="77">
        <f>0.13*J49*J50</f>
        <v>3683.2510000000002</v>
      </c>
      <c r="J50" s="73">
        <v>11</v>
      </c>
    </row>
    <row r="51" spans="1:10" ht="30" customHeight="1">
      <c r="A51" s="33" t="s">
        <v>81</v>
      </c>
      <c r="B51" s="38"/>
      <c r="C51" s="108" t="s">
        <v>22</v>
      </c>
      <c r="D51" s="109"/>
      <c r="E51" s="109"/>
      <c r="F51" s="109"/>
      <c r="G51" s="110"/>
      <c r="H51" s="77">
        <f>0.02*J50*J49</f>
        <v>566.654</v>
      </c>
    </row>
    <row r="52" spans="1:10" ht="15" customHeight="1">
      <c r="A52" s="34" t="s">
        <v>81</v>
      </c>
      <c r="B52" s="41"/>
      <c r="C52" s="108" t="s">
        <v>23</v>
      </c>
      <c r="D52" s="109"/>
      <c r="E52" s="109"/>
      <c r="F52" s="109"/>
      <c r="G52" s="110"/>
      <c r="H52" s="77">
        <f>0.02*J50*J49</f>
        <v>566.654</v>
      </c>
    </row>
    <row r="53" spans="1:10" ht="15" customHeight="1">
      <c r="A53" s="33" t="s">
        <v>82</v>
      </c>
      <c r="B53" s="38"/>
      <c r="C53" s="108" t="s">
        <v>3</v>
      </c>
      <c r="D53" s="109"/>
      <c r="E53" s="109"/>
      <c r="F53" s="109"/>
      <c r="G53" s="110"/>
      <c r="H53" s="77">
        <f>0.42*J49*J50</f>
        <v>11899.733999999999</v>
      </c>
    </row>
    <row r="54" spans="1:10" ht="15" customHeight="1">
      <c r="A54" s="34" t="s">
        <v>83</v>
      </c>
      <c r="B54" s="41"/>
      <c r="C54" s="108" t="s">
        <v>25</v>
      </c>
      <c r="D54" s="109"/>
      <c r="E54" s="109"/>
      <c r="F54" s="109"/>
      <c r="G54" s="110"/>
      <c r="H54" s="77">
        <f>0.04*J50*J49</f>
        <v>1133.308</v>
      </c>
    </row>
    <row r="55" spans="1:10" ht="15" customHeight="1">
      <c r="A55" s="33" t="s">
        <v>84</v>
      </c>
      <c r="B55" s="38"/>
      <c r="C55" s="108" t="s">
        <v>26</v>
      </c>
      <c r="D55" s="109"/>
      <c r="E55" s="109"/>
      <c r="F55" s="109"/>
      <c r="G55" s="110"/>
      <c r="H55" s="77">
        <f>1.05*J50*J49</f>
        <v>29749.334999999999</v>
      </c>
    </row>
    <row r="56" spans="1:10" ht="15" customHeight="1">
      <c r="A56" s="34" t="s">
        <v>85</v>
      </c>
      <c r="B56" s="41"/>
      <c r="C56" s="108" t="s">
        <v>52</v>
      </c>
      <c r="D56" s="109"/>
      <c r="E56" s="109"/>
      <c r="F56" s="109"/>
      <c r="G56" s="110"/>
      <c r="H56" s="77">
        <f>0.16*J50*J49</f>
        <v>4533.232</v>
      </c>
    </row>
    <row r="57" spans="1:10" ht="15" customHeight="1">
      <c r="A57" s="33" t="s">
        <v>86</v>
      </c>
      <c r="B57" s="38"/>
      <c r="C57" s="108" t="s">
        <v>6</v>
      </c>
      <c r="D57" s="109"/>
      <c r="E57" s="109"/>
      <c r="F57" s="109"/>
      <c r="G57" s="110"/>
      <c r="H57" s="77">
        <f>0.23*J50*J49</f>
        <v>6516.5209999999997</v>
      </c>
    </row>
    <row r="58" spans="1:10" ht="15" customHeight="1">
      <c r="A58" s="34" t="s">
        <v>87</v>
      </c>
      <c r="B58" s="41"/>
      <c r="C58" s="108" t="s">
        <v>28</v>
      </c>
      <c r="D58" s="109"/>
      <c r="E58" s="109"/>
      <c r="F58" s="109"/>
      <c r="G58" s="110"/>
      <c r="H58" s="77">
        <f>0.26*J50*J49</f>
        <v>7366.5020000000004</v>
      </c>
    </row>
    <row r="59" spans="1:10" ht="15" customHeight="1">
      <c r="A59" s="33" t="s">
        <v>88</v>
      </c>
      <c r="B59" s="38"/>
      <c r="C59" s="108" t="s">
        <v>51</v>
      </c>
      <c r="D59" s="109"/>
      <c r="E59" s="109"/>
      <c r="F59" s="109"/>
      <c r="G59" s="110"/>
      <c r="H59" s="77">
        <f>0.1*J50*J49</f>
        <v>2833.27</v>
      </c>
    </row>
    <row r="60" spans="1:10" ht="33" customHeight="1">
      <c r="A60" s="34" t="s">
        <v>89</v>
      </c>
      <c r="B60" s="41"/>
      <c r="C60" s="108" t="s">
        <v>30</v>
      </c>
      <c r="D60" s="109"/>
      <c r="E60" s="109"/>
      <c r="F60" s="109"/>
      <c r="G60" s="110"/>
      <c r="H60" s="77">
        <f>2.55*J50*J49</f>
        <v>72248.384999999995</v>
      </c>
    </row>
    <row r="61" spans="1:10" ht="15" customHeight="1">
      <c r="A61" s="33" t="s">
        <v>90</v>
      </c>
      <c r="B61" s="38"/>
      <c r="C61" s="108" t="s">
        <v>31</v>
      </c>
      <c r="D61" s="109"/>
      <c r="E61" s="109"/>
      <c r="F61" s="109"/>
      <c r="G61" s="110"/>
      <c r="H61" s="77">
        <f>1.07*J50*J49</f>
        <v>30315.989000000001</v>
      </c>
    </row>
    <row r="62" spans="1:10" ht="15" customHeight="1">
      <c r="A62" s="42" t="s">
        <v>91</v>
      </c>
      <c r="B62" s="43"/>
      <c r="C62" s="145" t="s">
        <v>116</v>
      </c>
      <c r="D62" s="146"/>
      <c r="E62" s="146"/>
      <c r="F62" s="146"/>
      <c r="G62" s="147"/>
      <c r="H62" s="76">
        <f>4.38*J50*J49</f>
        <v>124097.226</v>
      </c>
    </row>
    <row r="63" spans="1:10" ht="15" customHeight="1">
      <c r="A63" s="119" t="s">
        <v>32</v>
      </c>
      <c r="B63" s="121"/>
      <c r="C63" s="121"/>
      <c r="D63" s="121"/>
      <c r="E63" s="121"/>
      <c r="F63" s="121"/>
      <c r="G63" s="120"/>
      <c r="H63" s="78">
        <f>SUM(H49:H62)</f>
        <v>366908.46499999997</v>
      </c>
    </row>
    <row r="64" spans="1:10" s="51" customFormat="1" ht="15" customHeight="1">
      <c r="A64" s="52">
        <v>4</v>
      </c>
      <c r="B64" s="52"/>
      <c r="C64" s="139" t="s">
        <v>117</v>
      </c>
      <c r="D64" s="139"/>
      <c r="E64" s="139"/>
      <c r="F64" s="139"/>
      <c r="G64" s="139"/>
      <c r="H64" s="74"/>
    </row>
    <row r="65" spans="1:8" s="54" customFormat="1" ht="15" customHeight="1">
      <c r="A65" s="140">
        <v>5</v>
      </c>
      <c r="B65" s="52"/>
      <c r="C65" s="139" t="s">
        <v>119</v>
      </c>
      <c r="D65" s="139"/>
      <c r="E65" s="139"/>
      <c r="F65" s="139"/>
      <c r="G65" s="139"/>
      <c r="H65" s="74">
        <v>1200</v>
      </c>
    </row>
    <row r="66" spans="1:8" s="54" customFormat="1">
      <c r="A66" s="140"/>
      <c r="B66" s="53"/>
      <c r="C66" s="143"/>
      <c r="D66" s="143"/>
      <c r="E66" s="143"/>
      <c r="F66" s="143"/>
      <c r="G66" s="143"/>
      <c r="H66" s="76"/>
    </row>
    <row r="67" spans="1:8" ht="15" customHeight="1">
      <c r="A67" s="142" t="s">
        <v>93</v>
      </c>
      <c r="B67" s="142"/>
      <c r="C67" s="142"/>
      <c r="D67" s="142"/>
      <c r="E67" s="142"/>
      <c r="F67" s="142"/>
      <c r="G67" s="142"/>
      <c r="H67" s="142"/>
    </row>
    <row r="68" spans="1:8">
      <c r="A68" s="144" t="s">
        <v>94</v>
      </c>
      <c r="B68" s="144"/>
      <c r="C68" s="144"/>
      <c r="D68" s="144"/>
      <c r="E68" s="29" t="s">
        <v>95</v>
      </c>
      <c r="F68" s="29" t="s">
        <v>96</v>
      </c>
      <c r="G68" s="29" t="s">
        <v>97</v>
      </c>
      <c r="H68" s="29" t="s">
        <v>98</v>
      </c>
    </row>
    <row r="69" spans="1:8">
      <c r="A69" s="139" t="s">
        <v>99</v>
      </c>
      <c r="B69" s="139"/>
      <c r="C69" s="139"/>
      <c r="D69" s="139"/>
      <c r="E69" s="65">
        <v>366910.28</v>
      </c>
      <c r="F69" s="28">
        <v>313807.56</v>
      </c>
      <c r="G69" s="74">
        <f>H63</f>
        <v>366908.46499999997</v>
      </c>
      <c r="H69" s="28">
        <f>F69-G69</f>
        <v>-53100.90499999997</v>
      </c>
    </row>
    <row r="70" spans="1:8">
      <c r="A70" s="139" t="s">
        <v>100</v>
      </c>
      <c r="B70" s="139"/>
      <c r="C70" s="139"/>
      <c r="D70" s="139"/>
      <c r="E70" s="28">
        <v>141380.03</v>
      </c>
      <c r="F70" s="28">
        <v>121428.13</v>
      </c>
      <c r="G70" s="28">
        <f>H19</f>
        <v>92696.428</v>
      </c>
      <c r="H70" s="28">
        <f>F70-G70</f>
        <v>28731.702000000005</v>
      </c>
    </row>
    <row r="71" spans="1:8">
      <c r="A71" s="139" t="s">
        <v>101</v>
      </c>
      <c r="B71" s="139"/>
      <c r="C71" s="139"/>
      <c r="D71" s="139"/>
      <c r="E71" s="28">
        <v>41933.1</v>
      </c>
      <c r="F71" s="28">
        <v>36656.620000000003</v>
      </c>
      <c r="G71" s="28">
        <f>H29</f>
        <v>29966.01</v>
      </c>
      <c r="H71" s="28">
        <f>F71-G71</f>
        <v>6690.6100000000042</v>
      </c>
    </row>
    <row r="72" spans="1:8">
      <c r="A72" s="139" t="s">
        <v>102</v>
      </c>
      <c r="B72" s="139"/>
      <c r="C72" s="139"/>
      <c r="D72" s="139"/>
      <c r="E72" s="28">
        <v>78198.009999999995</v>
      </c>
      <c r="F72" s="28">
        <v>67446.490000000005</v>
      </c>
      <c r="G72" s="28">
        <f>H40</f>
        <v>49835.251999999993</v>
      </c>
      <c r="H72" s="28">
        <f>F72-G72</f>
        <v>17611.238000000012</v>
      </c>
    </row>
    <row r="73" spans="1:8">
      <c r="A73" s="139" t="s">
        <v>104</v>
      </c>
      <c r="B73" s="139"/>
      <c r="C73" s="139"/>
      <c r="D73" s="139"/>
      <c r="E73" s="28">
        <v>37398.46</v>
      </c>
      <c r="F73" s="65">
        <v>32817.699999999997</v>
      </c>
      <c r="G73" s="55">
        <f>H46</f>
        <v>25181.097999999998</v>
      </c>
      <c r="H73" s="28">
        <f>F73-G73</f>
        <v>7636.601999999999</v>
      </c>
    </row>
    <row r="74" spans="1:8" s="56" customFormat="1" ht="26.25" customHeight="1">
      <c r="A74" s="114" t="s">
        <v>152</v>
      </c>
      <c r="B74" s="115"/>
      <c r="C74" s="115"/>
      <c r="D74" s="116"/>
      <c r="E74" s="55">
        <v>0</v>
      </c>
      <c r="F74" s="55">
        <v>0</v>
      </c>
      <c r="G74" s="55">
        <v>1200</v>
      </c>
      <c r="H74" s="55">
        <f>F74</f>
        <v>0</v>
      </c>
    </row>
    <row r="75" spans="1:8">
      <c r="A75" s="114" t="s">
        <v>105</v>
      </c>
      <c r="B75" s="115"/>
      <c r="C75" s="115"/>
      <c r="D75" s="116"/>
      <c r="E75" s="28">
        <f>SUM(E69:E74)</f>
        <v>665819.88</v>
      </c>
      <c r="F75" s="28">
        <f>SUM(F69:F74)</f>
        <v>572156.5</v>
      </c>
      <c r="G75" s="74">
        <f>SUM(G69:G74)</f>
        <v>565787.25300000003</v>
      </c>
      <c r="H75" s="28">
        <f>SUM(H69:H74)</f>
        <v>7569.2470000000503</v>
      </c>
    </row>
    <row r="76" spans="1:8" ht="24" customHeight="1">
      <c r="A76" s="114" t="s">
        <v>106</v>
      </c>
      <c r="B76" s="115"/>
      <c r="C76" s="115"/>
      <c r="D76" s="116"/>
      <c r="E76" s="28"/>
      <c r="F76" s="57"/>
      <c r="G76" s="57">
        <v>1141</v>
      </c>
      <c r="H76" s="28">
        <v>-1141</v>
      </c>
    </row>
    <row r="77" spans="1:8">
      <c r="A77" s="139" t="s">
        <v>107</v>
      </c>
      <c r="B77" s="139"/>
      <c r="C77" s="139"/>
      <c r="D77" s="139"/>
      <c r="E77" s="28">
        <f>SUM(E75)</f>
        <v>665819.88</v>
      </c>
      <c r="F77" s="28">
        <f>SUM(F75)</f>
        <v>572156.5</v>
      </c>
      <c r="G77" s="74">
        <f>G76+G75</f>
        <v>566928.25300000003</v>
      </c>
      <c r="H77" s="28">
        <f>H76+H75</f>
        <v>6428.2470000000503</v>
      </c>
    </row>
    <row r="78" spans="1:8">
      <c r="A78" s="140" t="s">
        <v>136</v>
      </c>
      <c r="B78" s="140"/>
      <c r="C78" s="140"/>
      <c r="D78" s="140"/>
      <c r="E78" s="140"/>
      <c r="F78" s="140"/>
      <c r="G78" s="140"/>
      <c r="H78" s="140"/>
    </row>
    <row r="79" spans="1:8">
      <c r="A79" s="141" t="s">
        <v>133</v>
      </c>
      <c r="B79" s="141"/>
      <c r="C79" s="141"/>
      <c r="D79" s="141"/>
      <c r="E79" s="141"/>
      <c r="F79" s="141"/>
      <c r="G79" s="141"/>
      <c r="H79" s="28">
        <f>H77</f>
        <v>6428.2470000000503</v>
      </c>
    </row>
    <row r="80" spans="1:8">
      <c r="A80" s="141" t="s">
        <v>132</v>
      </c>
      <c r="B80" s="141"/>
      <c r="C80" s="141"/>
      <c r="D80" s="141"/>
      <c r="E80" s="141"/>
      <c r="F80" s="141"/>
      <c r="G80" s="141"/>
      <c r="H80" s="28">
        <f>E77-F77</f>
        <v>93663.38</v>
      </c>
    </row>
    <row r="83" spans="1:8">
      <c r="A83" s="137" t="s">
        <v>112</v>
      </c>
      <c r="B83" s="137"/>
      <c r="C83" s="137"/>
      <c r="D83" s="137"/>
      <c r="E83" s="137"/>
      <c r="F83" s="138" t="s">
        <v>113</v>
      </c>
      <c r="G83" s="138"/>
      <c r="H83" s="138"/>
    </row>
  </sheetData>
  <mergeCells count="85">
    <mergeCell ref="C64:G64"/>
    <mergeCell ref="A63:G63"/>
    <mergeCell ref="C51:G51"/>
    <mergeCell ref="C62:G62"/>
    <mergeCell ref="C52:G52"/>
    <mergeCell ref="C53:G53"/>
    <mergeCell ref="C54:G54"/>
    <mergeCell ref="C55:G55"/>
    <mergeCell ref="C61:G61"/>
    <mergeCell ref="C56:G56"/>
    <mergeCell ref="C57:G57"/>
    <mergeCell ref="C58:G58"/>
    <mergeCell ref="C59:G59"/>
    <mergeCell ref="C60:G60"/>
    <mergeCell ref="C65:G65"/>
    <mergeCell ref="A65:A66"/>
    <mergeCell ref="A79:G79"/>
    <mergeCell ref="A80:G80"/>
    <mergeCell ref="A67:H67"/>
    <mergeCell ref="A73:D73"/>
    <mergeCell ref="A69:D69"/>
    <mergeCell ref="A70:D70"/>
    <mergeCell ref="A71:D71"/>
    <mergeCell ref="A72:D72"/>
    <mergeCell ref="C66:G66"/>
    <mergeCell ref="A68:D68"/>
    <mergeCell ref="A74:D74"/>
    <mergeCell ref="A83:E83"/>
    <mergeCell ref="F83:H83"/>
    <mergeCell ref="A75:D75"/>
    <mergeCell ref="A77:D77"/>
    <mergeCell ref="A76:D76"/>
    <mergeCell ref="A78:H78"/>
    <mergeCell ref="C11:G11"/>
    <mergeCell ref="C13:G13"/>
    <mergeCell ref="C34:G34"/>
    <mergeCell ref="C26:G26"/>
    <mergeCell ref="C12:G12"/>
    <mergeCell ref="C23:G23"/>
    <mergeCell ref="C32:G32"/>
    <mergeCell ref="C33:G33"/>
    <mergeCell ref="C17:G17"/>
    <mergeCell ref="C18:G18"/>
    <mergeCell ref="A19:G19"/>
    <mergeCell ref="C21:G21"/>
    <mergeCell ref="C29:G29"/>
    <mergeCell ref="C15:G15"/>
    <mergeCell ref="A20:H20"/>
    <mergeCell ref="A48:H48"/>
    <mergeCell ref="A42:B46"/>
    <mergeCell ref="C30:G30"/>
    <mergeCell ref="C31:G31"/>
    <mergeCell ref="C39:G39"/>
    <mergeCell ref="C41:G41"/>
    <mergeCell ref="C42:G42"/>
    <mergeCell ref="C46:G46"/>
    <mergeCell ref="C49:G49"/>
    <mergeCell ref="C50:G50"/>
    <mergeCell ref="C10:G10"/>
    <mergeCell ref="C40:G40"/>
    <mergeCell ref="C38:G38"/>
    <mergeCell ref="A47:G47"/>
    <mergeCell ref="C37:G37"/>
    <mergeCell ref="C36:G36"/>
    <mergeCell ref="C43:G43"/>
    <mergeCell ref="C45:G45"/>
    <mergeCell ref="C44:G44"/>
    <mergeCell ref="C14:G14"/>
    <mergeCell ref="C25:G25"/>
    <mergeCell ref="C16:G16"/>
    <mergeCell ref="C35:G35"/>
    <mergeCell ref="C22:G22"/>
    <mergeCell ref="C28:G28"/>
    <mergeCell ref="C27:G27"/>
    <mergeCell ref="C24:G24"/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02" t="s">
        <v>65</v>
      </c>
      <c r="B1" s="102"/>
      <c r="C1" s="102"/>
      <c r="D1" s="102"/>
      <c r="E1" s="102"/>
      <c r="F1" s="102"/>
      <c r="G1" s="102"/>
      <c r="H1" s="102"/>
      <c r="I1" s="31"/>
      <c r="J1" s="31"/>
      <c r="K1" s="31"/>
      <c r="L1" s="31"/>
    </row>
    <row r="2" spans="1:12" ht="36" customHeight="1">
      <c r="A2" s="117" t="s">
        <v>66</v>
      </c>
      <c r="B2" s="117"/>
      <c r="C2" s="117"/>
      <c r="D2" s="117"/>
      <c r="E2" s="117"/>
      <c r="F2" s="117"/>
      <c r="G2" s="117"/>
      <c r="H2" s="118"/>
    </row>
    <row r="3" spans="1:12" ht="27" customHeight="1">
      <c r="A3" s="119" t="s">
        <v>111</v>
      </c>
      <c r="B3" s="120"/>
      <c r="C3" s="111" t="s">
        <v>92</v>
      </c>
      <c r="D3" s="112"/>
      <c r="E3" s="112"/>
      <c r="F3" s="112"/>
      <c r="G3" s="113"/>
      <c r="H3" s="28" t="s">
        <v>67</v>
      </c>
    </row>
    <row r="4" spans="1:12" ht="27" customHeight="1">
      <c r="A4" s="103" t="s">
        <v>9</v>
      </c>
      <c r="B4" s="103"/>
      <c r="C4" s="103"/>
      <c r="D4" s="103"/>
      <c r="E4" s="103"/>
      <c r="F4" s="103"/>
      <c r="G4" s="103"/>
      <c r="H4" s="104"/>
    </row>
    <row r="5" spans="1:12" ht="24.75" customHeight="1">
      <c r="A5" s="34" t="s">
        <v>68</v>
      </c>
      <c r="B5" s="41"/>
      <c r="C5" s="108" t="s">
        <v>8</v>
      </c>
      <c r="D5" s="109"/>
      <c r="E5" s="109"/>
      <c r="F5" s="109"/>
      <c r="G5" s="110"/>
      <c r="H5" s="37"/>
    </row>
    <row r="6" spans="1:12" ht="15" customHeight="1">
      <c r="A6" s="34" t="s">
        <v>69</v>
      </c>
      <c r="B6" s="41"/>
      <c r="C6" s="134" t="s">
        <v>64</v>
      </c>
      <c r="D6" s="135"/>
      <c r="E6" s="135"/>
      <c r="F6" s="135"/>
      <c r="G6" s="136"/>
      <c r="H6" s="28"/>
    </row>
    <row r="7" spans="1:12">
      <c r="A7" s="33"/>
      <c r="B7" s="38"/>
      <c r="C7" s="122"/>
      <c r="D7" s="123"/>
      <c r="E7" s="123"/>
      <c r="F7" s="123"/>
      <c r="G7" s="124"/>
      <c r="H7" s="28"/>
    </row>
    <row r="8" spans="1:12">
      <c r="A8" s="33"/>
      <c r="B8" s="38"/>
      <c r="C8" s="122"/>
      <c r="D8" s="123"/>
      <c r="E8" s="123"/>
      <c r="F8" s="123"/>
      <c r="G8" s="124"/>
      <c r="H8" s="28"/>
    </row>
    <row r="9" spans="1:12">
      <c r="A9" s="33"/>
      <c r="B9" s="38"/>
      <c r="C9" s="122"/>
      <c r="D9" s="123"/>
      <c r="E9" s="123"/>
      <c r="F9" s="123"/>
      <c r="G9" s="124"/>
      <c r="H9" s="28"/>
    </row>
    <row r="10" spans="1:12">
      <c r="A10" s="33"/>
      <c r="B10" s="38"/>
      <c r="C10" s="122"/>
      <c r="D10" s="123"/>
      <c r="E10" s="123"/>
      <c r="F10" s="123"/>
      <c r="G10" s="124"/>
      <c r="H10" s="28"/>
    </row>
    <row r="11" spans="1:12">
      <c r="A11" s="33"/>
      <c r="B11" s="38"/>
      <c r="C11" s="122"/>
      <c r="D11" s="123"/>
      <c r="E11" s="123"/>
      <c r="F11" s="123"/>
      <c r="G11" s="124"/>
      <c r="H11" s="28"/>
    </row>
    <row r="12" spans="1:12">
      <c r="A12" s="33"/>
      <c r="B12" s="38"/>
      <c r="C12" s="122"/>
      <c r="D12" s="123"/>
      <c r="E12" s="123"/>
      <c r="F12" s="123"/>
      <c r="G12" s="124"/>
      <c r="H12" s="28"/>
    </row>
    <row r="13" spans="1:12">
      <c r="A13" s="33"/>
      <c r="B13" s="38"/>
      <c r="C13" s="122"/>
      <c r="D13" s="123"/>
      <c r="E13" s="123"/>
      <c r="F13" s="123"/>
      <c r="G13" s="124"/>
      <c r="H13" s="28"/>
    </row>
    <row r="14" spans="1:12">
      <c r="A14" s="33"/>
      <c r="B14" s="38"/>
      <c r="C14" s="122"/>
      <c r="D14" s="123"/>
      <c r="E14" s="123"/>
      <c r="F14" s="123"/>
      <c r="G14" s="124"/>
      <c r="H14" s="28"/>
    </row>
    <row r="15" spans="1:12">
      <c r="A15" s="33"/>
      <c r="B15" s="38"/>
      <c r="C15" s="122"/>
      <c r="D15" s="123"/>
      <c r="E15" s="123"/>
      <c r="F15" s="123"/>
      <c r="G15" s="124"/>
      <c r="H15" s="28"/>
    </row>
    <row r="16" spans="1:12">
      <c r="A16" s="33"/>
      <c r="B16" s="38"/>
      <c r="C16" s="122"/>
      <c r="D16" s="123"/>
      <c r="E16" s="123"/>
      <c r="F16" s="123"/>
      <c r="G16" s="124"/>
      <c r="H16" s="28"/>
    </row>
    <row r="17" spans="1:8">
      <c r="A17" s="34" t="s">
        <v>70</v>
      </c>
      <c r="B17" s="41"/>
      <c r="C17" s="114" t="s">
        <v>59</v>
      </c>
      <c r="D17" s="115"/>
      <c r="E17" s="115"/>
      <c r="F17" s="115"/>
      <c r="G17" s="116"/>
      <c r="H17" s="27"/>
    </row>
    <row r="18" spans="1:8">
      <c r="A18" s="119" t="s">
        <v>13</v>
      </c>
      <c r="B18" s="121"/>
      <c r="C18" s="121"/>
      <c r="D18" s="121"/>
      <c r="E18" s="121"/>
      <c r="F18" s="121"/>
      <c r="G18" s="120"/>
      <c r="H18" s="28"/>
    </row>
    <row r="19" spans="1:8">
      <c r="A19" s="103" t="s">
        <v>71</v>
      </c>
      <c r="B19" s="103"/>
      <c r="C19" s="103"/>
      <c r="D19" s="103"/>
      <c r="E19" s="103"/>
      <c r="F19" s="103"/>
      <c r="G19" s="103"/>
      <c r="H19" s="104"/>
    </row>
    <row r="20" spans="1:8">
      <c r="A20" s="34" t="s">
        <v>72</v>
      </c>
      <c r="B20" s="41"/>
      <c r="C20" s="114" t="s">
        <v>76</v>
      </c>
      <c r="D20" s="115"/>
      <c r="E20" s="115"/>
      <c r="F20" s="115"/>
      <c r="G20" s="116"/>
      <c r="H20" s="28" t="s">
        <v>67</v>
      </c>
    </row>
    <row r="21" spans="1:8">
      <c r="A21" s="33"/>
      <c r="B21" s="38"/>
      <c r="C21" s="122"/>
      <c r="D21" s="123"/>
      <c r="E21" s="123"/>
      <c r="F21" s="123"/>
      <c r="G21" s="124"/>
      <c r="H21" s="28"/>
    </row>
    <row r="22" spans="1:8">
      <c r="A22" s="33"/>
      <c r="B22" s="38"/>
      <c r="C22" s="122"/>
      <c r="D22" s="123"/>
      <c r="E22" s="123"/>
      <c r="F22" s="123"/>
      <c r="G22" s="124"/>
      <c r="H22" s="28"/>
    </row>
    <row r="23" spans="1:8">
      <c r="A23" s="33"/>
      <c r="B23" s="38"/>
      <c r="C23" s="122"/>
      <c r="D23" s="123"/>
      <c r="E23" s="123"/>
      <c r="F23" s="123"/>
      <c r="G23" s="124"/>
      <c r="H23" s="28"/>
    </row>
    <row r="24" spans="1:8">
      <c r="A24" s="34" t="s">
        <v>73</v>
      </c>
      <c r="B24" s="41"/>
      <c r="C24" s="114" t="s">
        <v>77</v>
      </c>
      <c r="D24" s="115"/>
      <c r="E24" s="115"/>
      <c r="F24" s="115"/>
      <c r="G24" s="116"/>
      <c r="H24" s="28"/>
    </row>
    <row r="25" spans="1:8">
      <c r="A25" s="33"/>
      <c r="B25" s="38"/>
      <c r="C25" s="122"/>
      <c r="D25" s="123"/>
      <c r="E25" s="123"/>
      <c r="F25" s="123"/>
      <c r="G25" s="124"/>
      <c r="H25" s="28"/>
    </row>
    <row r="26" spans="1:8">
      <c r="A26" s="33"/>
      <c r="B26" s="38"/>
      <c r="C26" s="122"/>
      <c r="D26" s="123"/>
      <c r="E26" s="123"/>
      <c r="F26" s="123"/>
      <c r="G26" s="124"/>
      <c r="H26" s="28"/>
    </row>
    <row r="27" spans="1:8">
      <c r="A27" s="33"/>
      <c r="B27" s="38"/>
      <c r="C27" s="122"/>
      <c r="D27" s="123"/>
      <c r="E27" s="123"/>
      <c r="F27" s="123"/>
      <c r="G27" s="124"/>
      <c r="H27" s="28"/>
    </row>
    <row r="28" spans="1:8">
      <c r="A28" s="34" t="s">
        <v>74</v>
      </c>
      <c r="B28" s="41"/>
      <c r="C28" s="114" t="s">
        <v>78</v>
      </c>
      <c r="D28" s="115"/>
      <c r="E28" s="115"/>
      <c r="F28" s="115"/>
      <c r="G28" s="116"/>
      <c r="H28" s="28"/>
    </row>
    <row r="29" spans="1:8">
      <c r="A29" s="33"/>
      <c r="B29" s="38"/>
      <c r="C29" s="122"/>
      <c r="D29" s="123"/>
      <c r="E29" s="123"/>
      <c r="F29" s="123"/>
      <c r="G29" s="124"/>
      <c r="H29" s="28"/>
    </row>
    <row r="30" spans="1:8">
      <c r="A30" s="33"/>
      <c r="B30" s="38"/>
      <c r="C30" s="122"/>
      <c r="D30" s="123"/>
      <c r="E30" s="123"/>
      <c r="F30" s="123"/>
      <c r="G30" s="124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119" t="s">
        <v>18</v>
      </c>
      <c r="B33" s="121"/>
      <c r="C33" s="121"/>
      <c r="D33" s="121"/>
      <c r="E33" s="121"/>
      <c r="F33" s="121"/>
      <c r="G33" s="120"/>
      <c r="H33" s="35"/>
    </row>
    <row r="34" spans="1:8">
      <c r="A34" s="125" t="s">
        <v>75</v>
      </c>
      <c r="B34" s="125"/>
      <c r="C34" s="126"/>
      <c r="D34" s="126"/>
      <c r="E34" s="126"/>
      <c r="F34" s="126"/>
      <c r="G34" s="126"/>
      <c r="H34" s="127"/>
    </row>
    <row r="35" spans="1:8">
      <c r="A35" s="34" t="s">
        <v>79</v>
      </c>
      <c r="B35" s="41"/>
      <c r="C35" s="108" t="s">
        <v>20</v>
      </c>
      <c r="D35" s="109"/>
      <c r="E35" s="109"/>
      <c r="F35" s="109"/>
      <c r="G35" s="110"/>
      <c r="H35" s="28"/>
    </row>
    <row r="36" spans="1:8">
      <c r="A36" s="34" t="s">
        <v>80</v>
      </c>
      <c r="B36" s="41"/>
      <c r="C36" s="108" t="s">
        <v>21</v>
      </c>
      <c r="D36" s="109"/>
      <c r="E36" s="109"/>
      <c r="F36" s="109"/>
      <c r="G36" s="110"/>
      <c r="H36" s="28"/>
    </row>
    <row r="37" spans="1:8">
      <c r="A37" s="33" t="s">
        <v>81</v>
      </c>
      <c r="B37" s="38"/>
      <c r="C37" s="108" t="s">
        <v>22</v>
      </c>
      <c r="D37" s="109"/>
      <c r="E37" s="109"/>
      <c r="F37" s="109"/>
      <c r="G37" s="110"/>
      <c r="H37" s="28"/>
    </row>
    <row r="38" spans="1:8">
      <c r="A38" s="34" t="s">
        <v>81</v>
      </c>
      <c r="B38" s="41"/>
      <c r="C38" s="108" t="s">
        <v>23</v>
      </c>
      <c r="D38" s="109"/>
      <c r="E38" s="109"/>
      <c r="F38" s="109"/>
      <c r="G38" s="110"/>
      <c r="H38" s="28"/>
    </row>
    <row r="39" spans="1:8">
      <c r="A39" s="33" t="s">
        <v>82</v>
      </c>
      <c r="B39" s="38"/>
      <c r="C39" s="108" t="s">
        <v>3</v>
      </c>
      <c r="D39" s="109"/>
      <c r="E39" s="109"/>
      <c r="F39" s="109"/>
      <c r="G39" s="110"/>
      <c r="H39" s="28"/>
    </row>
    <row r="40" spans="1:8">
      <c r="A40" s="34" t="s">
        <v>83</v>
      </c>
      <c r="B40" s="41"/>
      <c r="C40" s="108" t="s">
        <v>25</v>
      </c>
      <c r="D40" s="109"/>
      <c r="E40" s="109"/>
      <c r="F40" s="109"/>
      <c r="G40" s="110"/>
      <c r="H40" s="28"/>
    </row>
    <row r="41" spans="1:8">
      <c r="A41" s="33" t="s">
        <v>84</v>
      </c>
      <c r="B41" s="38"/>
      <c r="C41" s="108" t="s">
        <v>26</v>
      </c>
      <c r="D41" s="109"/>
      <c r="E41" s="109"/>
      <c r="F41" s="109"/>
      <c r="G41" s="110"/>
      <c r="H41" s="28"/>
    </row>
    <row r="42" spans="1:8">
      <c r="A42" s="34" t="s">
        <v>85</v>
      </c>
      <c r="B42" s="41"/>
      <c r="C42" s="108" t="s">
        <v>52</v>
      </c>
      <c r="D42" s="109"/>
      <c r="E42" s="109"/>
      <c r="F42" s="109"/>
      <c r="G42" s="110"/>
      <c r="H42" s="28"/>
    </row>
    <row r="43" spans="1:8">
      <c r="A43" s="33" t="s">
        <v>86</v>
      </c>
      <c r="B43" s="38"/>
      <c r="C43" s="108" t="s">
        <v>6</v>
      </c>
      <c r="D43" s="109"/>
      <c r="E43" s="109"/>
      <c r="F43" s="109"/>
      <c r="G43" s="110"/>
      <c r="H43" s="28"/>
    </row>
    <row r="44" spans="1:8">
      <c r="A44" s="34" t="s">
        <v>87</v>
      </c>
      <c r="B44" s="41"/>
      <c r="C44" s="108" t="s">
        <v>28</v>
      </c>
      <c r="D44" s="109"/>
      <c r="E44" s="109"/>
      <c r="F44" s="109"/>
      <c r="G44" s="110"/>
      <c r="H44" s="28"/>
    </row>
    <row r="45" spans="1:8">
      <c r="A45" s="33" t="s">
        <v>88</v>
      </c>
      <c r="B45" s="38"/>
      <c r="C45" s="108" t="s">
        <v>51</v>
      </c>
      <c r="D45" s="109"/>
      <c r="E45" s="109"/>
      <c r="F45" s="109"/>
      <c r="G45" s="110"/>
      <c r="H45" s="28"/>
    </row>
    <row r="46" spans="1:8">
      <c r="A46" s="34" t="s">
        <v>89</v>
      </c>
      <c r="B46" s="41"/>
      <c r="C46" s="108" t="s">
        <v>30</v>
      </c>
      <c r="D46" s="109"/>
      <c r="E46" s="109"/>
      <c r="F46" s="109"/>
      <c r="G46" s="110"/>
      <c r="H46" s="28"/>
    </row>
    <row r="47" spans="1:8">
      <c r="A47" s="33" t="s">
        <v>90</v>
      </c>
      <c r="B47" s="38"/>
      <c r="C47" s="108" t="s">
        <v>31</v>
      </c>
      <c r="D47" s="109"/>
      <c r="E47" s="109"/>
      <c r="F47" s="109"/>
      <c r="G47" s="110"/>
      <c r="H47" s="28"/>
    </row>
    <row r="48" spans="1:8" ht="24">
      <c r="A48" s="42" t="s">
        <v>91</v>
      </c>
      <c r="B48" s="43"/>
      <c r="C48" s="145" t="s">
        <v>57</v>
      </c>
      <c r="D48" s="146"/>
      <c r="E48" s="146"/>
      <c r="F48" s="146"/>
      <c r="G48" s="147"/>
      <c r="H48" s="28"/>
    </row>
    <row r="49" spans="1:8">
      <c r="A49" s="119" t="s">
        <v>32</v>
      </c>
      <c r="B49" s="121"/>
      <c r="C49" s="121"/>
      <c r="D49" s="121"/>
      <c r="E49" s="121"/>
      <c r="F49" s="121"/>
      <c r="G49" s="120"/>
      <c r="H49" s="36"/>
    </row>
    <row r="51" spans="1:8">
      <c r="A51" s="142" t="s">
        <v>93</v>
      </c>
      <c r="B51" s="142"/>
      <c r="C51" s="142"/>
      <c r="D51" s="142"/>
      <c r="E51" s="142"/>
      <c r="F51" s="142"/>
      <c r="G51" s="142"/>
      <c r="H51" s="142"/>
    </row>
    <row r="52" spans="1:8">
      <c r="A52" s="144" t="s">
        <v>94</v>
      </c>
      <c r="B52" s="144"/>
      <c r="C52" s="144"/>
      <c r="D52" s="144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39" t="s">
        <v>99</v>
      </c>
      <c r="B53" s="139"/>
      <c r="C53" s="139"/>
      <c r="D53" s="139"/>
      <c r="E53" s="28"/>
      <c r="F53" s="28"/>
      <c r="G53" s="28"/>
      <c r="H53" s="28"/>
    </row>
    <row r="54" spans="1:8">
      <c r="A54" s="139" t="s">
        <v>100</v>
      </c>
      <c r="B54" s="139"/>
      <c r="C54" s="139"/>
      <c r="D54" s="139"/>
      <c r="E54" s="28"/>
      <c r="F54" s="28"/>
      <c r="G54" s="28"/>
      <c r="H54" s="28"/>
    </row>
    <row r="55" spans="1:8">
      <c r="A55" s="139" t="s">
        <v>101</v>
      </c>
      <c r="B55" s="139"/>
      <c r="C55" s="139"/>
      <c r="D55" s="139"/>
      <c r="E55" s="28"/>
      <c r="F55" s="28"/>
      <c r="G55" s="28"/>
      <c r="H55" s="28"/>
    </row>
    <row r="56" spans="1:8">
      <c r="A56" s="139" t="s">
        <v>102</v>
      </c>
      <c r="B56" s="139"/>
      <c r="C56" s="139"/>
      <c r="D56" s="139"/>
      <c r="E56" s="28"/>
      <c r="F56" s="28"/>
      <c r="G56" s="28"/>
      <c r="H56" s="28"/>
    </row>
    <row r="57" spans="1:8">
      <c r="A57" s="139" t="s">
        <v>103</v>
      </c>
      <c r="B57" s="139"/>
      <c r="C57" s="139"/>
      <c r="D57" s="139"/>
      <c r="E57" s="28"/>
      <c r="F57" s="28"/>
      <c r="G57" s="28"/>
      <c r="H57" s="28"/>
    </row>
    <row r="58" spans="1:8">
      <c r="A58" s="139" t="s">
        <v>104</v>
      </c>
      <c r="B58" s="139"/>
      <c r="C58" s="139"/>
      <c r="D58" s="139"/>
      <c r="E58" s="28"/>
      <c r="F58" s="28"/>
      <c r="G58" s="28"/>
      <c r="H58" s="28"/>
    </row>
    <row r="59" spans="1:8">
      <c r="A59" s="114" t="s">
        <v>105</v>
      </c>
      <c r="B59" s="115"/>
      <c r="C59" s="115"/>
      <c r="D59" s="116"/>
      <c r="E59" s="28"/>
      <c r="F59" s="28"/>
      <c r="G59" s="28"/>
      <c r="H59" s="28"/>
    </row>
    <row r="60" spans="1:8">
      <c r="A60" s="114" t="s">
        <v>106</v>
      </c>
      <c r="B60" s="115"/>
      <c r="C60" s="115"/>
      <c r="D60" s="116"/>
      <c r="E60" s="28"/>
      <c r="F60" s="28"/>
      <c r="G60" s="28"/>
      <c r="H60" s="28"/>
    </row>
    <row r="61" spans="1:8">
      <c r="A61" s="139" t="s">
        <v>107</v>
      </c>
      <c r="B61" s="139"/>
      <c r="C61" s="139"/>
      <c r="D61" s="139"/>
      <c r="E61" s="28"/>
      <c r="F61" s="28"/>
      <c r="G61" s="28"/>
      <c r="H61" s="28"/>
    </row>
    <row r="62" spans="1:8">
      <c r="A62" s="140" t="s">
        <v>108</v>
      </c>
      <c r="B62" s="140"/>
      <c r="C62" s="140"/>
      <c r="D62" s="140"/>
      <c r="E62" s="140"/>
      <c r="F62" s="140"/>
      <c r="G62" s="140"/>
      <c r="H62" s="140"/>
    </row>
    <row r="63" spans="1:8">
      <c r="A63" s="141" t="s">
        <v>109</v>
      </c>
      <c r="B63" s="141"/>
      <c r="C63" s="141"/>
      <c r="D63" s="141"/>
      <c r="E63" s="141"/>
      <c r="F63" s="141"/>
      <c r="G63" s="141"/>
      <c r="H63" s="28"/>
    </row>
    <row r="64" spans="1:8">
      <c r="A64" s="141" t="s">
        <v>110</v>
      </c>
      <c r="B64" s="141"/>
      <c r="C64" s="141"/>
      <c r="D64" s="141"/>
      <c r="E64" s="141"/>
      <c r="F64" s="141"/>
      <c r="G64" s="141"/>
      <c r="H64" s="28"/>
    </row>
    <row r="67" spans="1:8">
      <c r="A67" s="137" t="s">
        <v>112</v>
      </c>
      <c r="B67" s="137"/>
      <c r="C67" s="137"/>
      <c r="D67" s="137"/>
      <c r="E67" s="137"/>
      <c r="F67" s="138" t="s">
        <v>113</v>
      </c>
      <c r="G67" s="138"/>
      <c r="H67" s="138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2016-11-18T02:04:23Z</cp:lastPrinted>
  <dcterms:created xsi:type="dcterms:W3CDTF">2009-07-23T06:35:24Z</dcterms:created>
  <dcterms:modified xsi:type="dcterms:W3CDTF">2017-03-15T08:35:53Z</dcterms:modified>
</cp:coreProperties>
</file>